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Инф. о ходе исполнения ИП2019" sheetId="2" r:id="rId1"/>
  </sheets>
  <calcPr calcId="144525"/>
</workbook>
</file>

<file path=xl/calcChain.xml><?xml version="1.0" encoding="utf-8"?>
<calcChain xmlns="http://schemas.openxmlformats.org/spreadsheetml/2006/main">
  <c r="G20" i="2" l="1"/>
  <c r="I20" i="2" s="1"/>
  <c r="E29" i="2"/>
  <c r="G32" i="2"/>
  <c r="I32" i="2" s="1"/>
  <c r="J32" i="2" s="1"/>
  <c r="G40" i="2"/>
  <c r="I40" i="2" s="1"/>
  <c r="E15" i="2"/>
  <c r="E14" i="2" s="1"/>
  <c r="G15" i="2"/>
  <c r="I16" i="2"/>
  <c r="I17" i="2"/>
  <c r="J17" i="2" s="1"/>
  <c r="I18" i="2"/>
  <c r="J18" i="2" s="1"/>
  <c r="I19" i="2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30" i="2"/>
  <c r="I31" i="2"/>
  <c r="J31" i="2" s="1"/>
  <c r="I33" i="2"/>
  <c r="J33" i="2" s="1"/>
  <c r="I34" i="2"/>
  <c r="J34" i="2" s="1"/>
  <c r="I35" i="2"/>
  <c r="J35" i="2" s="1"/>
  <c r="I36" i="2"/>
  <c r="J36" i="2" s="1"/>
  <c r="I37" i="2"/>
  <c r="J37" i="2" s="1"/>
  <c r="I38" i="2"/>
  <c r="J38" i="2" s="1"/>
  <c r="I39" i="2"/>
  <c r="I41" i="2"/>
  <c r="J41" i="2" s="1"/>
  <c r="I42" i="2"/>
  <c r="J42" i="2" s="1"/>
  <c r="I43" i="2"/>
  <c r="J43" i="2" s="1"/>
  <c r="I44" i="2"/>
  <c r="J44" i="2" s="1"/>
  <c r="I45" i="2"/>
  <c r="J45" i="2" s="1"/>
  <c r="I46" i="2"/>
  <c r="I47" i="2"/>
  <c r="J47" i="2" s="1"/>
  <c r="I48" i="2"/>
  <c r="J48" i="2" s="1"/>
  <c r="I49" i="2"/>
  <c r="J49" i="2" s="1"/>
  <c r="I50" i="2"/>
  <c r="J50" i="2" s="1"/>
  <c r="I51" i="2"/>
  <c r="J51" i="2" s="1"/>
  <c r="I52" i="2"/>
  <c r="J52" i="2" s="1"/>
  <c r="I53" i="2"/>
  <c r="J53" i="2" s="1"/>
  <c r="J16" i="2"/>
  <c r="J30" i="2"/>
  <c r="J39" i="2"/>
  <c r="J46" i="2"/>
  <c r="H40" i="2"/>
  <c r="H29" i="2"/>
  <c r="H20" i="2"/>
  <c r="H15" i="2"/>
  <c r="F40" i="2"/>
  <c r="F29" i="2"/>
  <c r="F20" i="2"/>
  <c r="F15" i="2"/>
  <c r="D40" i="2"/>
  <c r="D29" i="2"/>
  <c r="D20" i="2"/>
  <c r="D15" i="2"/>
  <c r="G29" i="2" l="1"/>
  <c r="G54" i="2" s="1"/>
  <c r="F54" i="2"/>
  <c r="H54" i="2"/>
  <c r="J40" i="2"/>
  <c r="D14" i="2"/>
  <c r="F14" i="2"/>
  <c r="H14" i="2"/>
  <c r="G14" i="2"/>
  <c r="I29" i="2"/>
  <c r="J29" i="2" s="1"/>
  <c r="J20" i="2"/>
  <c r="I15" i="2"/>
  <c r="I14" i="2" s="1"/>
  <c r="J14" i="2" s="1"/>
  <c r="J19" i="2"/>
  <c r="I54" i="2" l="1"/>
  <c r="J15" i="2"/>
  <c r="J54" i="2" s="1"/>
</calcChain>
</file>

<file path=xl/sharedStrings.xml><?xml version="1.0" encoding="utf-8"?>
<sst xmlns="http://schemas.openxmlformats.org/spreadsheetml/2006/main" count="170" uniqueCount="107">
  <si>
    <t>№ п/п</t>
  </si>
  <si>
    <t>1</t>
  </si>
  <si>
    <t>Реконструкция, модернизация тепловых сетей с учетом проектирования</t>
  </si>
  <si>
    <t>м.п.трассы</t>
  </si>
  <si>
    <t>1.1</t>
  </si>
  <si>
    <t>1.2</t>
  </si>
  <si>
    <t>1.3</t>
  </si>
  <si>
    <t>1.4</t>
  </si>
  <si>
    <t>1.5</t>
  </si>
  <si>
    <t>Внутриквартальные сети</t>
  </si>
  <si>
    <t>1.6</t>
  </si>
  <si>
    <t>1.7</t>
  </si>
  <si>
    <t>1.8</t>
  </si>
  <si>
    <t>1.9</t>
  </si>
  <si>
    <t>1.10</t>
  </si>
  <si>
    <t>1.11</t>
  </si>
  <si>
    <t>1.12</t>
  </si>
  <si>
    <t>2</t>
  </si>
  <si>
    <t>Замена устаревшего и приобретение нового оборудования</t>
  </si>
  <si>
    <t>единица</t>
  </si>
  <si>
    <t>2.1</t>
  </si>
  <si>
    <t>2.2</t>
  </si>
  <si>
    <t>2.3</t>
  </si>
  <si>
    <t>2.4</t>
  </si>
  <si>
    <t>2.5</t>
  </si>
  <si>
    <t>2.6</t>
  </si>
  <si>
    <t>2.7</t>
  </si>
  <si>
    <t>2.8</t>
  </si>
  <si>
    <t>3</t>
  </si>
  <si>
    <t>3.1</t>
  </si>
  <si>
    <t>4</t>
  </si>
  <si>
    <t>4.1</t>
  </si>
  <si>
    <t>4.2</t>
  </si>
  <si>
    <t>Приобретение транспорта и спецмеханизмов</t>
  </si>
  <si>
    <t xml:space="preserve">Автомобиль грузопассажирский, цельнометаллический для перевозки аварийных звеньев, шансовых инструментов </t>
  </si>
  <si>
    <t>Приобретение лицензионных программ</t>
  </si>
  <si>
    <t>Насос для загрязненных вод (25/20)</t>
  </si>
  <si>
    <t>Конденсаторная установка</t>
  </si>
  <si>
    <t xml:space="preserve">Автоматизированная система управления производством </t>
  </si>
  <si>
    <t>4.3</t>
  </si>
  <si>
    <t>4.4</t>
  </si>
  <si>
    <t>4.5</t>
  </si>
  <si>
    <t xml:space="preserve">Грузопассажирский автомобиль бортовой экстренной доставки бригады, материалов </t>
  </si>
  <si>
    <t>Самовсасывающий центробежный насос с дизельным приводом</t>
  </si>
  <si>
    <t>Магистальные сети</t>
  </si>
  <si>
    <t>Реконструкция  ТМ - 10, 2Ду 500 мм (Т1,Т2) от НО - 7 до НО - 4</t>
  </si>
  <si>
    <t>Реконструкция ТМ -21, 2Ду 500 мм (Т1,Т2) от УТ-7(21) до ул. Жубанова (ответвление от павильона Жубанова-Сейфуллина)</t>
  </si>
  <si>
    <t>Реконструкция ТМ - 6, 2Ду 800 мм (Т1,Т2) от УТ 10(6) до пр. Богенбай батыра</t>
  </si>
  <si>
    <t>Реконструкция с учетом проектирования 
ТМ-6, 2Ду 800 мм (Т1,Т2) от УТ14 до УТ16 
(перенесен с 2018 года)</t>
  </si>
  <si>
    <t>Реконструкция 2Ду 100-150 мм по пр. Момышулы,18  ЖК "Жастар"</t>
  </si>
  <si>
    <t>Реконструкция 2Ду 100-150 мм по ул. Желтоксан, 30/1 ул. Джангильдина 9, 9А, ул. Бейбитшилик</t>
  </si>
  <si>
    <t>Реконструкция 2Ду 65-100 мм  по ул. Сейфуллина д. 26/1,28, ул. Желтоксан д. 14,16,18</t>
  </si>
  <si>
    <t>Реконструкция  2Ду 80-150 мм по ул. Пушкина д. 2,2/1,4,6,6/1</t>
  </si>
  <si>
    <t>Реконструкция  2Ду 150-250 мм по ул. Сейфуллина 14,14/2,14/4,18/1 пр. Сарыарка д. 22/1, 24, 26/1</t>
  </si>
  <si>
    <t>Реконструкция  2Ду 300 мм в мкр. Молодежный, ул. Таха Хусейна3, ул. Ж.Ташенова 4/1,9/4</t>
  </si>
  <si>
    <t>Реконструкция  2Ду 133/225-325/450 на ЖК Градокомплекс №1-6</t>
  </si>
  <si>
    <t>Реконструкция 2Ду 50-300 мм по ул. Рыскулбекова 2, 2/1,  2/2, 4/1, пр.Абылай хана 47, 49, 49/1, 51</t>
  </si>
  <si>
    <t>Замена дископоворотных затворов на сетевой насос НС №7 на шаровые краны Ду 500 мм</t>
  </si>
  <si>
    <t xml:space="preserve">Замена клиновых задвижек Ду 1000 мм №№8,10 на НСт №6 на шаровые краны Ду 800 мм </t>
  </si>
  <si>
    <t>Погружной насос для сточных вод с отходами для стационарной установки  (30/50)</t>
  </si>
  <si>
    <t>Реконструкция системы вентиляции сварочного цеха</t>
  </si>
  <si>
    <t xml:space="preserve">Фрезерный станок </t>
  </si>
  <si>
    <t xml:space="preserve">Радиально-сверлильный станок </t>
  </si>
  <si>
    <t xml:space="preserve">Передвижная автомастерская АРТК-М </t>
  </si>
  <si>
    <t xml:space="preserve">Грузовой автомобиль самосвал 5 тн  </t>
  </si>
  <si>
    <t xml:space="preserve">Автокран 16т </t>
  </si>
  <si>
    <t>4.6</t>
  </si>
  <si>
    <t xml:space="preserve">Трактор оборудованный (св.генератор + бульд.отвалом) </t>
  </si>
  <si>
    <t>4.7</t>
  </si>
  <si>
    <t xml:space="preserve">Экскаватор 1 куб. м. </t>
  </si>
  <si>
    <t>4.8</t>
  </si>
  <si>
    <t xml:space="preserve">Тягач с полуприцепом 12 м </t>
  </si>
  <si>
    <t>4.9</t>
  </si>
  <si>
    <t>4.10</t>
  </si>
  <si>
    <t xml:space="preserve">Сварочный генератор двухпостовой </t>
  </si>
  <si>
    <t>4.11</t>
  </si>
  <si>
    <t xml:space="preserve">Отопители фургонов </t>
  </si>
  <si>
    <t>4.12</t>
  </si>
  <si>
    <t>Аппарат высокого давления для мойки автомобилей</t>
  </si>
  <si>
    <t>4.13</t>
  </si>
  <si>
    <t>Шасси (перенесен с 2018 года)</t>
  </si>
  <si>
    <r>
      <rPr>
        <b/>
        <sz val="11"/>
        <color theme="1"/>
        <rFont val="Times New Roman"/>
        <family val="1"/>
        <charset val="204"/>
      </rPr>
      <t>Наименование субъекта естественной монополии:</t>
    </r>
    <r>
      <rPr>
        <sz val="11"/>
        <color theme="1"/>
        <rFont val="Times New Roman"/>
        <family val="1"/>
        <charset val="204"/>
      </rPr>
      <t xml:space="preserve"> АО "Астана-Теплотранзит"</t>
    </r>
  </si>
  <si>
    <r>
      <rPr>
        <b/>
        <sz val="11"/>
        <color theme="1"/>
        <rFont val="Times New Roman"/>
        <family val="1"/>
        <charset val="204"/>
      </rPr>
      <t>Вид деятельности:</t>
    </r>
    <r>
      <rPr>
        <sz val="11"/>
        <color theme="1"/>
        <rFont val="Times New Roman"/>
        <family val="1"/>
        <charset val="204"/>
      </rPr>
      <t xml:space="preserve"> передача и распределение тепловой энергии</t>
    </r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</si>
  <si>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</si>
  <si>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</si>
  <si>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Ед. изм. (для натур. показа-телей)</t>
  </si>
  <si>
    <t>Количество в натуральных показателях</t>
  </si>
  <si>
    <t>Сумма инвестиционной программы (проекта), тыс.тенге</t>
  </si>
  <si>
    <t>Собственные средства</t>
  </si>
  <si>
    <t>Заемные средства</t>
  </si>
  <si>
    <t>Бюджетные средства</t>
  </si>
  <si>
    <t>Нерегули-руемая (иная) деят.</t>
  </si>
  <si>
    <t>план</t>
  </si>
  <si>
    <t>факт</t>
  </si>
  <si>
    <t xml:space="preserve"> откло-нение </t>
  </si>
  <si>
    <t>причины отклонения</t>
  </si>
  <si>
    <t>откл.</t>
  </si>
  <si>
    <t>при-чины откл.</t>
  </si>
  <si>
    <t>Достижение плановых показателей осуществится до конца текущего года</t>
  </si>
  <si>
    <t>-</t>
  </si>
  <si>
    <t>Всего</t>
  </si>
  <si>
    <t>Председатель Правления АО "Астана-Теплотранзит"</t>
  </si>
  <si>
    <t>В. Курисько</t>
  </si>
  <si>
    <t>Инвестиционная программа утверждена приказом Департамента Комитета по регулированию естественных монополий и защите конкуренции  МНЭ РК по г.Астана от 25 августа 2015 года №119-ОД (корректировка от 1 марта  2019 года №13-ОД)</t>
  </si>
  <si>
    <t>Информация субъекта естественной монополии о ходе исполнения субъектом инвестиционной программы за 3 квартала 2019 года</t>
  </si>
  <si>
    <r>
      <t>"</t>
    </r>
    <r>
      <rPr>
        <u/>
        <sz val="11"/>
        <color theme="1"/>
        <rFont val="Times New Roman"/>
        <family val="1"/>
        <charset val="204"/>
      </rPr>
      <t xml:space="preserve"> 27 </t>
    </r>
    <r>
      <rPr>
        <sz val="11"/>
        <color theme="1"/>
        <rFont val="Times New Roman"/>
        <family val="1"/>
        <charset val="204"/>
      </rPr>
      <t>"</t>
    </r>
    <r>
      <rPr>
        <u/>
        <sz val="11"/>
        <color theme="1"/>
        <rFont val="Times New Roman"/>
        <family val="1"/>
        <charset val="204"/>
      </rPr>
      <t xml:space="preserve">     сентября    </t>
    </r>
    <r>
      <rPr>
        <sz val="11"/>
        <color theme="1"/>
        <rFont val="Times New Roman"/>
        <family val="1"/>
        <charset val="204"/>
      </rPr>
      <t xml:space="preserve"> 2019 г.</t>
    </r>
  </si>
  <si>
    <t>Проведены экспертизы проектов. 
Достижение плановых показателей осуществится до конца текущего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</si>
</sst>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0"/>
  </numFmts>
  <fonts count="12" x14ac:knownFonts="1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7"/>
      <name val="Arial"/>
      <family val="2"/>
      <charset val="204"/>
    </font>
    <font>
      <sz val="10"/>
      <name val="Arial Cyr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7" fillId="0" borderId="0"/>
    <xf numFmtId="0" fontId="8" fillId="0" borderId="0"/>
    <xf numFmtId="0" fontId="7" fillId="0" borderId="0"/>
    <xf numFmtId="0" fontId="9" fillId="0" borderId="0"/>
    <xf numFmtId="0" fontId="10" fillId="0" borderId="0"/>
    <xf numFmtId="0" fontId="1" fillId="0" borderId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3" fontId="3" fillId="0" borderId="1" xfId="0" applyNumberFormat="1" applyFont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3" fontId="2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/>
    <xf numFmtId="0" fontId="2" fillId="0" borderId="0" xfId="0" applyFont="1" applyAlignment="1">
      <alignment horizontal="right"/>
    </xf>
    <xf numFmtId="3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0">
    <cellStyle name="Excel Built-in Normal" xfId="4"/>
    <cellStyle name="Обычный" xfId="0" builtinId="0"/>
    <cellStyle name="Обычный 2" xfId="5"/>
    <cellStyle name="Обычный 3" xfId="6"/>
    <cellStyle name="Обычный 4" xfId="1"/>
    <cellStyle name="Обычный 4 2" xfId="7"/>
    <cellStyle name="Обычный 5" xfId="3"/>
    <cellStyle name="Обычный_Лист1_1" xfId="2"/>
    <cellStyle name="Финансовый 2" xfId="8"/>
    <cellStyle name="Финансовый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33618</xdr:colOff>
      <xdr:row>32</xdr:row>
      <xdr:rowOff>33617</xdr:rowOff>
    </xdr:from>
    <xdr:to>
      <xdr:col>19</xdr:col>
      <xdr:colOff>650197</xdr:colOff>
      <xdr:row>32</xdr:row>
      <xdr:rowOff>1187823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2147" y="15206382"/>
          <a:ext cx="616579" cy="1154206"/>
        </a:xfrm>
        <a:prstGeom prst="rect">
          <a:avLst/>
        </a:prstGeom>
      </xdr:spPr>
    </xdr:pic>
    <xdr:clientData/>
  </xdr:twoCellAnchor>
  <xdr:twoCellAnchor editAs="oneCell">
    <xdr:from>
      <xdr:col>19</xdr:col>
      <xdr:colOff>33620</xdr:colOff>
      <xdr:row>31</xdr:row>
      <xdr:rowOff>67236</xdr:rowOff>
    </xdr:from>
    <xdr:to>
      <xdr:col>19</xdr:col>
      <xdr:colOff>662480</xdr:colOff>
      <xdr:row>31</xdr:row>
      <xdr:rowOff>1030942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12" r="19130"/>
        <a:stretch/>
      </xdr:blipFill>
      <xdr:spPr>
        <a:xfrm>
          <a:off x="12472149" y="14668501"/>
          <a:ext cx="628860" cy="963706"/>
        </a:xfrm>
        <a:prstGeom prst="rect">
          <a:avLst/>
        </a:prstGeom>
      </xdr:spPr>
    </xdr:pic>
    <xdr:clientData/>
  </xdr:twoCellAnchor>
  <xdr:twoCellAnchor editAs="oneCell">
    <xdr:from>
      <xdr:col>19</xdr:col>
      <xdr:colOff>168088</xdr:colOff>
      <xdr:row>40</xdr:row>
      <xdr:rowOff>76169</xdr:rowOff>
    </xdr:from>
    <xdr:to>
      <xdr:col>19</xdr:col>
      <xdr:colOff>1669678</xdr:colOff>
      <xdr:row>40</xdr:row>
      <xdr:rowOff>1008528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33" t="14969" r="18605" b="28148"/>
        <a:stretch/>
      </xdr:blipFill>
      <xdr:spPr>
        <a:xfrm>
          <a:off x="12606617" y="19170993"/>
          <a:ext cx="1501590" cy="932359"/>
        </a:xfrm>
        <a:prstGeom prst="rect">
          <a:avLst/>
        </a:prstGeom>
      </xdr:spPr>
    </xdr:pic>
    <xdr:clientData/>
  </xdr:twoCellAnchor>
  <xdr:twoCellAnchor editAs="oneCell">
    <xdr:from>
      <xdr:col>19</xdr:col>
      <xdr:colOff>291353</xdr:colOff>
      <xdr:row>45</xdr:row>
      <xdr:rowOff>56030</xdr:rowOff>
    </xdr:from>
    <xdr:to>
      <xdr:col>19</xdr:col>
      <xdr:colOff>1437989</xdr:colOff>
      <xdr:row>45</xdr:row>
      <xdr:rowOff>918883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9882" y="22064383"/>
          <a:ext cx="1146636" cy="862853"/>
        </a:xfrm>
        <a:prstGeom prst="rect">
          <a:avLst/>
        </a:prstGeom>
      </xdr:spPr>
    </xdr:pic>
    <xdr:clientData/>
  </xdr:twoCellAnchor>
  <xdr:twoCellAnchor editAs="oneCell">
    <xdr:from>
      <xdr:col>19</xdr:col>
      <xdr:colOff>336176</xdr:colOff>
      <xdr:row>52</xdr:row>
      <xdr:rowOff>22411</xdr:rowOff>
    </xdr:from>
    <xdr:to>
      <xdr:col>19</xdr:col>
      <xdr:colOff>1423147</xdr:colOff>
      <xdr:row>53</xdr:row>
      <xdr:rowOff>19609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74705" y="25134793"/>
          <a:ext cx="1086971" cy="815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tabSelected="1" topLeftCell="A39" zoomScale="85" zoomScaleNormal="85" zoomScaleSheetLayoutView="85" workbookViewId="0">
      <selection activeCell="E45" sqref="E45"/>
    </sheetView>
  </sheetViews>
  <sheetFormatPr defaultRowHeight="15" x14ac:dyDescent="0.25"/>
  <cols>
    <col min="1" max="1" width="3.625" style="19" customWidth="1"/>
    <col min="2" max="2" width="27.375" style="19" customWidth="1"/>
    <col min="3" max="3" width="9" style="19"/>
    <col min="4" max="5" width="6.75" style="19" customWidth="1"/>
    <col min="6" max="10" width="8.875" style="19" customWidth="1"/>
    <col min="11" max="11" width="22" style="19" customWidth="1"/>
    <col min="12" max="19" width="5.375" style="19" customWidth="1"/>
    <col min="20" max="20" width="23" style="19" customWidth="1"/>
    <col min="21" max="16384" width="9" style="19"/>
  </cols>
  <sheetData>
    <row r="1" spans="1:20" s="18" customFormat="1" ht="14.25" x14ac:dyDescent="0.2">
      <c r="A1" s="36" t="s">
        <v>104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0" s="18" customFormat="1" ht="14.25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5" spans="1:20" x14ac:dyDescent="0.25">
      <c r="B5" s="19" t="s">
        <v>81</v>
      </c>
    </row>
    <row r="6" spans="1:20" x14ac:dyDescent="0.25">
      <c r="B6" s="19" t="s">
        <v>82</v>
      </c>
    </row>
    <row r="7" spans="1:20" ht="30" customHeight="1" x14ac:dyDescent="0.25">
      <c r="B7" s="40" t="s">
        <v>103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10" spans="1:20" s="20" customFormat="1" ht="14.25" customHeight="1" x14ac:dyDescent="0.2">
      <c r="A10" s="41" t="s">
        <v>0</v>
      </c>
      <c r="B10" s="44" t="s">
        <v>83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33"/>
    </row>
    <row r="11" spans="1:20" s="21" customFormat="1" ht="57" customHeight="1" x14ac:dyDescent="0.2">
      <c r="A11" s="42"/>
      <c r="B11" s="45" t="s">
        <v>84</v>
      </c>
      <c r="C11" s="45" t="s">
        <v>85</v>
      </c>
      <c r="D11" s="47" t="s">
        <v>86</v>
      </c>
      <c r="E11" s="47"/>
      <c r="F11" s="47" t="s">
        <v>87</v>
      </c>
      <c r="G11" s="47"/>
      <c r="H11" s="47" t="s">
        <v>88</v>
      </c>
      <c r="I11" s="47"/>
      <c r="J11" s="47"/>
      <c r="K11" s="47"/>
      <c r="L11" s="47" t="s">
        <v>89</v>
      </c>
      <c r="M11" s="47"/>
      <c r="N11" s="47"/>
      <c r="O11" s="47"/>
      <c r="P11" s="47" t="s">
        <v>90</v>
      </c>
      <c r="Q11" s="47"/>
      <c r="R11" s="47" t="s">
        <v>91</v>
      </c>
      <c r="S11" s="47"/>
      <c r="T11" s="32"/>
    </row>
    <row r="12" spans="1:20" s="21" customFormat="1" ht="42.75" customHeight="1" x14ac:dyDescent="0.2">
      <c r="A12" s="43"/>
      <c r="B12" s="46"/>
      <c r="C12" s="46"/>
      <c r="D12" s="4" t="s">
        <v>92</v>
      </c>
      <c r="E12" s="4" t="s">
        <v>93</v>
      </c>
      <c r="F12" s="4" t="s">
        <v>92</v>
      </c>
      <c r="G12" s="4" t="s">
        <v>93</v>
      </c>
      <c r="H12" s="4" t="s">
        <v>92</v>
      </c>
      <c r="I12" s="4" t="s">
        <v>93</v>
      </c>
      <c r="J12" s="4" t="s">
        <v>94</v>
      </c>
      <c r="K12" s="4" t="s">
        <v>95</v>
      </c>
      <c r="L12" s="4" t="s">
        <v>92</v>
      </c>
      <c r="M12" s="4" t="s">
        <v>93</v>
      </c>
      <c r="N12" s="4" t="s">
        <v>96</v>
      </c>
      <c r="O12" s="4" t="s">
        <v>97</v>
      </c>
      <c r="P12" s="4" t="s">
        <v>92</v>
      </c>
      <c r="Q12" s="4" t="s">
        <v>93</v>
      </c>
      <c r="R12" s="4" t="s">
        <v>92</v>
      </c>
      <c r="S12" s="4" t="s">
        <v>93</v>
      </c>
      <c r="T12" s="32"/>
    </row>
    <row r="13" spans="1:20" s="23" customFormat="1" ht="11.25" x14ac:dyDescent="0.2">
      <c r="A13" s="22">
        <v>1</v>
      </c>
      <c r="B13" s="22">
        <v>2</v>
      </c>
      <c r="C13" s="22">
        <v>3</v>
      </c>
      <c r="D13" s="22">
        <v>4</v>
      </c>
      <c r="E13" s="22">
        <v>5</v>
      </c>
      <c r="F13" s="22">
        <v>7</v>
      </c>
      <c r="G13" s="22">
        <v>8</v>
      </c>
      <c r="H13" s="22">
        <v>9</v>
      </c>
      <c r="I13" s="22">
        <v>10</v>
      </c>
      <c r="J13" s="22">
        <v>11</v>
      </c>
      <c r="K13" s="22">
        <v>12</v>
      </c>
      <c r="L13" s="22">
        <v>13</v>
      </c>
      <c r="M13" s="22">
        <v>14</v>
      </c>
      <c r="N13" s="22">
        <v>15</v>
      </c>
      <c r="O13" s="22">
        <v>16</v>
      </c>
      <c r="P13" s="22">
        <v>17</v>
      </c>
      <c r="Q13" s="22">
        <v>18</v>
      </c>
      <c r="R13" s="22">
        <v>19</v>
      </c>
      <c r="S13" s="22">
        <v>20</v>
      </c>
      <c r="T13" s="22"/>
    </row>
    <row r="14" spans="1:20" s="24" customFormat="1" ht="57" customHeight="1" x14ac:dyDescent="0.25">
      <c r="A14" s="2" t="s">
        <v>1</v>
      </c>
      <c r="B14" s="3" t="s">
        <v>2</v>
      </c>
      <c r="C14" s="4" t="s">
        <v>3</v>
      </c>
      <c r="D14" s="1">
        <f>D15+D20</f>
        <v>5621</v>
      </c>
      <c r="E14" s="1">
        <f t="shared" ref="E14" si="0">E15+E20</f>
        <v>1687</v>
      </c>
      <c r="F14" s="1">
        <f t="shared" ref="F14:G14" si="1">F15+F20</f>
        <v>1338238</v>
      </c>
      <c r="G14" s="1">
        <f t="shared" si="1"/>
        <v>908336</v>
      </c>
      <c r="H14" s="1">
        <f t="shared" ref="H14:I14" si="2">H15+H20</f>
        <v>1338238</v>
      </c>
      <c r="I14" s="1">
        <f t="shared" si="2"/>
        <v>908336</v>
      </c>
      <c r="J14" s="8">
        <f>I14-H14</f>
        <v>-429902</v>
      </c>
      <c r="K14" s="37" t="s">
        <v>106</v>
      </c>
      <c r="L14" s="8" t="s">
        <v>99</v>
      </c>
      <c r="M14" s="8" t="s">
        <v>99</v>
      </c>
      <c r="N14" s="8" t="s">
        <v>99</v>
      </c>
      <c r="O14" s="8" t="s">
        <v>99</v>
      </c>
      <c r="P14" s="8" t="s">
        <v>99</v>
      </c>
      <c r="Q14" s="8" t="s">
        <v>99</v>
      </c>
      <c r="R14" s="8" t="s">
        <v>99</v>
      </c>
      <c r="S14" s="8" t="s">
        <v>99</v>
      </c>
      <c r="T14" s="34"/>
    </row>
    <row r="15" spans="1:20" s="26" customFormat="1" ht="28.5" x14ac:dyDescent="0.2">
      <c r="A15" s="9"/>
      <c r="B15" s="5" t="s">
        <v>44</v>
      </c>
      <c r="C15" s="4" t="s">
        <v>3</v>
      </c>
      <c r="D15" s="1">
        <f>SUM(D16:D18)</f>
        <v>1199</v>
      </c>
      <c r="E15" s="1">
        <f>SUM(E16:E19)</f>
        <v>1687</v>
      </c>
      <c r="F15" s="1">
        <f>SUM(F16:F19)</f>
        <v>688940</v>
      </c>
      <c r="G15" s="1">
        <f>SUM(G16:G19)</f>
        <v>782918</v>
      </c>
      <c r="H15" s="1">
        <f>SUM(H16:H19)</f>
        <v>688940</v>
      </c>
      <c r="I15" s="1">
        <f>SUM(I16:I19)</f>
        <v>782918</v>
      </c>
      <c r="J15" s="1">
        <f t="shared" ref="J15:J53" si="3">I15-H15</f>
        <v>93978</v>
      </c>
      <c r="K15" s="37"/>
      <c r="L15" s="1"/>
      <c r="M15" s="1"/>
      <c r="N15" s="1"/>
      <c r="O15" s="1"/>
      <c r="P15" s="1"/>
      <c r="Q15" s="1"/>
      <c r="R15" s="1"/>
      <c r="S15" s="1"/>
      <c r="T15" s="35"/>
    </row>
    <row r="16" spans="1:20" s="24" customFormat="1" ht="30" x14ac:dyDescent="0.25">
      <c r="A16" s="7" t="s">
        <v>4</v>
      </c>
      <c r="B16" s="14" t="s">
        <v>45</v>
      </c>
      <c r="C16" s="7" t="s">
        <v>3</v>
      </c>
      <c r="D16" s="8">
        <v>379</v>
      </c>
      <c r="E16" s="8">
        <v>310</v>
      </c>
      <c r="F16" s="8">
        <v>104657</v>
      </c>
      <c r="G16" s="8">
        <v>118674</v>
      </c>
      <c r="H16" s="8">
        <v>104657</v>
      </c>
      <c r="I16" s="8">
        <f t="shared" ref="I16:I53" si="4">G16</f>
        <v>118674</v>
      </c>
      <c r="J16" s="8">
        <f t="shared" si="3"/>
        <v>14017</v>
      </c>
      <c r="K16" s="37"/>
      <c r="L16" s="8"/>
      <c r="M16" s="8"/>
      <c r="N16" s="8"/>
      <c r="O16" s="8"/>
      <c r="P16" s="8"/>
      <c r="Q16" s="8"/>
      <c r="R16" s="8"/>
      <c r="S16" s="8"/>
      <c r="T16" s="34"/>
    </row>
    <row r="17" spans="1:20" s="24" customFormat="1" ht="75" x14ac:dyDescent="0.25">
      <c r="A17" s="7" t="s">
        <v>5</v>
      </c>
      <c r="B17" s="14" t="s">
        <v>46</v>
      </c>
      <c r="C17" s="7" t="s">
        <v>3</v>
      </c>
      <c r="D17" s="8">
        <v>610</v>
      </c>
      <c r="E17" s="8">
        <v>560</v>
      </c>
      <c r="F17" s="8">
        <v>133429</v>
      </c>
      <c r="G17" s="8">
        <v>241673</v>
      </c>
      <c r="H17" s="8">
        <v>133429</v>
      </c>
      <c r="I17" s="8">
        <f t="shared" si="4"/>
        <v>241673</v>
      </c>
      <c r="J17" s="8">
        <f t="shared" si="3"/>
        <v>108244</v>
      </c>
      <c r="K17" s="37"/>
      <c r="L17" s="8"/>
      <c r="M17" s="8"/>
      <c r="N17" s="8"/>
      <c r="O17" s="8"/>
      <c r="P17" s="8"/>
      <c r="Q17" s="8"/>
      <c r="R17" s="8"/>
      <c r="S17" s="8"/>
      <c r="T17" s="34"/>
    </row>
    <row r="18" spans="1:20" s="24" customFormat="1" ht="45" x14ac:dyDescent="0.25">
      <c r="A18" s="7" t="s">
        <v>6</v>
      </c>
      <c r="B18" s="14" t="s">
        <v>47</v>
      </c>
      <c r="C18" s="7" t="s">
        <v>3</v>
      </c>
      <c r="D18" s="8">
        <v>210</v>
      </c>
      <c r="E18" s="8">
        <v>178</v>
      </c>
      <c r="F18" s="8">
        <v>112255</v>
      </c>
      <c r="G18" s="8">
        <v>114437</v>
      </c>
      <c r="H18" s="8">
        <v>112255</v>
      </c>
      <c r="I18" s="8">
        <f t="shared" si="4"/>
        <v>114437</v>
      </c>
      <c r="J18" s="8">
        <f t="shared" si="3"/>
        <v>2182</v>
      </c>
      <c r="K18" s="37"/>
      <c r="L18" s="8"/>
      <c r="M18" s="8"/>
      <c r="N18" s="8"/>
      <c r="O18" s="8"/>
      <c r="P18" s="8"/>
      <c r="Q18" s="8"/>
      <c r="R18" s="8"/>
      <c r="S18" s="8"/>
      <c r="T18" s="34"/>
    </row>
    <row r="19" spans="1:20" s="24" customFormat="1" ht="75" x14ac:dyDescent="0.25">
      <c r="A19" s="7" t="s">
        <v>7</v>
      </c>
      <c r="B19" s="10" t="s">
        <v>48</v>
      </c>
      <c r="C19" s="7" t="s">
        <v>3</v>
      </c>
      <c r="D19" s="11">
        <v>639</v>
      </c>
      <c r="E19" s="8">
        <v>639</v>
      </c>
      <c r="F19" s="11">
        <v>338599</v>
      </c>
      <c r="G19" s="8">
        <v>308134</v>
      </c>
      <c r="H19" s="11">
        <v>338599</v>
      </c>
      <c r="I19" s="8">
        <f t="shared" si="4"/>
        <v>308134</v>
      </c>
      <c r="J19" s="8">
        <f t="shared" si="3"/>
        <v>-30465</v>
      </c>
      <c r="K19" s="37"/>
      <c r="L19" s="8"/>
      <c r="M19" s="8"/>
      <c r="N19" s="8"/>
      <c r="O19" s="8"/>
      <c r="P19" s="8"/>
      <c r="Q19" s="8"/>
      <c r="R19" s="8"/>
      <c r="S19" s="8"/>
      <c r="T19" s="34"/>
    </row>
    <row r="20" spans="1:20" s="26" customFormat="1" ht="28.5" x14ac:dyDescent="0.2">
      <c r="A20" s="4"/>
      <c r="B20" s="17" t="s">
        <v>9</v>
      </c>
      <c r="C20" s="4" t="s">
        <v>3</v>
      </c>
      <c r="D20" s="1">
        <f>SUM(D21:D28)</f>
        <v>4422</v>
      </c>
      <c r="E20" s="1">
        <v>0</v>
      </c>
      <c r="F20" s="1">
        <f t="shared" ref="F20:G20" si="5">SUM(F21:F28)</f>
        <v>649298</v>
      </c>
      <c r="G20" s="30">
        <f t="shared" si="5"/>
        <v>125418</v>
      </c>
      <c r="H20" s="1">
        <f t="shared" ref="H20" si="6">SUM(H21:H28)</f>
        <v>649298</v>
      </c>
      <c r="I20" s="1">
        <f t="shared" si="4"/>
        <v>125418</v>
      </c>
      <c r="J20" s="1">
        <f t="shared" si="3"/>
        <v>-523880</v>
      </c>
      <c r="K20" s="37"/>
      <c r="L20" s="1"/>
      <c r="M20" s="1"/>
      <c r="N20" s="1"/>
      <c r="O20" s="1"/>
      <c r="P20" s="1"/>
      <c r="Q20" s="1"/>
      <c r="R20" s="1"/>
      <c r="S20" s="1"/>
      <c r="T20" s="35"/>
    </row>
    <row r="21" spans="1:20" s="24" customFormat="1" ht="45" x14ac:dyDescent="0.25">
      <c r="A21" s="7" t="s">
        <v>8</v>
      </c>
      <c r="B21" s="14" t="s">
        <v>49</v>
      </c>
      <c r="C21" s="7" t="s">
        <v>3</v>
      </c>
      <c r="D21" s="8">
        <v>199</v>
      </c>
      <c r="E21" s="8">
        <v>0</v>
      </c>
      <c r="F21" s="8">
        <v>16907</v>
      </c>
      <c r="G21" s="8">
        <v>206</v>
      </c>
      <c r="H21" s="8">
        <v>16907</v>
      </c>
      <c r="I21" s="8">
        <f t="shared" si="4"/>
        <v>206</v>
      </c>
      <c r="J21" s="8">
        <f t="shared" si="3"/>
        <v>-16701</v>
      </c>
      <c r="K21" s="37"/>
      <c r="L21" s="8"/>
      <c r="M21" s="8"/>
      <c r="N21" s="8"/>
      <c r="O21" s="8"/>
      <c r="P21" s="8"/>
      <c r="Q21" s="8"/>
      <c r="R21" s="8"/>
      <c r="S21" s="8"/>
      <c r="T21" s="34"/>
    </row>
    <row r="22" spans="1:20" s="24" customFormat="1" ht="60" x14ac:dyDescent="0.25">
      <c r="A22" s="7" t="s">
        <v>10</v>
      </c>
      <c r="B22" s="14" t="s">
        <v>50</v>
      </c>
      <c r="C22" s="7" t="s">
        <v>3</v>
      </c>
      <c r="D22" s="8">
        <v>403</v>
      </c>
      <c r="E22" s="8">
        <v>290</v>
      </c>
      <c r="F22" s="8">
        <v>31866</v>
      </c>
      <c r="G22" s="8">
        <v>42540</v>
      </c>
      <c r="H22" s="8">
        <v>31866</v>
      </c>
      <c r="I22" s="8">
        <f t="shared" si="4"/>
        <v>42540</v>
      </c>
      <c r="J22" s="8">
        <f t="shared" si="3"/>
        <v>10674</v>
      </c>
      <c r="K22" s="37"/>
      <c r="L22" s="8"/>
      <c r="M22" s="8"/>
      <c r="N22" s="8"/>
      <c r="O22" s="8"/>
      <c r="P22" s="8"/>
      <c r="Q22" s="8"/>
      <c r="R22" s="8"/>
      <c r="S22" s="8"/>
      <c r="T22" s="34"/>
    </row>
    <row r="23" spans="1:20" s="24" customFormat="1" ht="45" x14ac:dyDescent="0.25">
      <c r="A23" s="7" t="s">
        <v>11</v>
      </c>
      <c r="B23" s="14" t="s">
        <v>51</v>
      </c>
      <c r="C23" s="7" t="s">
        <v>3</v>
      </c>
      <c r="D23" s="8">
        <v>203</v>
      </c>
      <c r="E23" s="8">
        <v>203</v>
      </c>
      <c r="F23" s="8">
        <v>10904</v>
      </c>
      <c r="G23" s="8">
        <v>6018</v>
      </c>
      <c r="H23" s="8">
        <v>10904</v>
      </c>
      <c r="I23" s="8">
        <f t="shared" si="4"/>
        <v>6018</v>
      </c>
      <c r="J23" s="8">
        <f t="shared" si="3"/>
        <v>-4886</v>
      </c>
      <c r="K23" s="37"/>
      <c r="L23" s="8"/>
      <c r="M23" s="8"/>
      <c r="N23" s="8"/>
      <c r="O23" s="8"/>
      <c r="P23" s="8"/>
      <c r="Q23" s="8"/>
      <c r="R23" s="8"/>
      <c r="S23" s="8"/>
      <c r="T23" s="34"/>
    </row>
    <row r="24" spans="1:20" s="24" customFormat="1" ht="30" x14ac:dyDescent="0.25">
      <c r="A24" s="7" t="s">
        <v>12</v>
      </c>
      <c r="B24" s="14" t="s">
        <v>52</v>
      </c>
      <c r="C24" s="7" t="s">
        <v>3</v>
      </c>
      <c r="D24" s="8">
        <v>430</v>
      </c>
      <c r="E24" s="8">
        <v>212</v>
      </c>
      <c r="F24" s="8">
        <v>24631</v>
      </c>
      <c r="G24" s="8">
        <v>21241</v>
      </c>
      <c r="H24" s="8">
        <v>24631</v>
      </c>
      <c r="I24" s="8">
        <f t="shared" si="4"/>
        <v>21241</v>
      </c>
      <c r="J24" s="8">
        <f t="shared" si="3"/>
        <v>-3390</v>
      </c>
      <c r="K24" s="37"/>
      <c r="L24" s="8"/>
      <c r="M24" s="8"/>
      <c r="N24" s="8"/>
      <c r="O24" s="8"/>
      <c r="P24" s="8"/>
      <c r="Q24" s="8"/>
      <c r="R24" s="8"/>
      <c r="S24" s="8"/>
      <c r="T24" s="34"/>
    </row>
    <row r="25" spans="1:20" s="24" customFormat="1" ht="60" x14ac:dyDescent="0.25">
      <c r="A25" s="7" t="s">
        <v>13</v>
      </c>
      <c r="B25" s="14" t="s">
        <v>53</v>
      </c>
      <c r="C25" s="7" t="s">
        <v>3</v>
      </c>
      <c r="D25" s="8">
        <v>715</v>
      </c>
      <c r="E25" s="8"/>
      <c r="F25" s="8">
        <v>77311</v>
      </c>
      <c r="G25" s="8">
        <v>13494</v>
      </c>
      <c r="H25" s="8">
        <v>77311</v>
      </c>
      <c r="I25" s="8">
        <f t="shared" si="4"/>
        <v>13494</v>
      </c>
      <c r="J25" s="8">
        <f t="shared" si="3"/>
        <v>-63817</v>
      </c>
      <c r="K25" s="37"/>
      <c r="L25" s="8"/>
      <c r="M25" s="8"/>
      <c r="N25" s="8"/>
      <c r="O25" s="8"/>
      <c r="P25" s="8"/>
      <c r="Q25" s="8"/>
      <c r="R25" s="8"/>
      <c r="S25" s="8"/>
      <c r="T25" s="34"/>
    </row>
    <row r="26" spans="1:20" s="24" customFormat="1" ht="60" x14ac:dyDescent="0.25">
      <c r="A26" s="7" t="s">
        <v>14</v>
      </c>
      <c r="B26" s="14" t="s">
        <v>54</v>
      </c>
      <c r="C26" s="7" t="s">
        <v>3</v>
      </c>
      <c r="D26" s="8">
        <v>503</v>
      </c>
      <c r="E26" s="8">
        <v>360</v>
      </c>
      <c r="F26" s="8">
        <v>60814</v>
      </c>
      <c r="G26" s="8">
        <v>41422</v>
      </c>
      <c r="H26" s="8">
        <v>60814</v>
      </c>
      <c r="I26" s="8">
        <f t="shared" si="4"/>
        <v>41422</v>
      </c>
      <c r="J26" s="8">
        <f t="shared" si="3"/>
        <v>-19392</v>
      </c>
      <c r="K26" s="37"/>
      <c r="L26" s="8"/>
      <c r="M26" s="8"/>
      <c r="N26" s="8"/>
      <c r="O26" s="8"/>
      <c r="P26" s="8"/>
      <c r="Q26" s="8"/>
      <c r="R26" s="8"/>
      <c r="S26" s="8"/>
      <c r="T26" s="34"/>
    </row>
    <row r="27" spans="1:20" s="24" customFormat="1" ht="45" x14ac:dyDescent="0.25">
      <c r="A27" s="7" t="s">
        <v>15</v>
      </c>
      <c r="B27" s="14" t="s">
        <v>55</v>
      </c>
      <c r="C27" s="7" t="s">
        <v>3</v>
      </c>
      <c r="D27" s="8">
        <v>1217</v>
      </c>
      <c r="E27" s="8">
        <v>0</v>
      </c>
      <c r="F27" s="8">
        <v>323965</v>
      </c>
      <c r="G27" s="8">
        <v>0</v>
      </c>
      <c r="H27" s="8">
        <v>323965</v>
      </c>
      <c r="I27" s="8">
        <f t="shared" si="4"/>
        <v>0</v>
      </c>
      <c r="J27" s="8">
        <f t="shared" si="3"/>
        <v>-323965</v>
      </c>
      <c r="K27" s="37"/>
      <c r="L27" s="8"/>
      <c r="M27" s="8"/>
      <c r="N27" s="8"/>
      <c r="O27" s="8"/>
      <c r="P27" s="8"/>
      <c r="Q27" s="8"/>
      <c r="R27" s="8"/>
      <c r="S27" s="8"/>
      <c r="T27" s="34"/>
    </row>
    <row r="28" spans="1:20" s="24" customFormat="1" ht="45" x14ac:dyDescent="0.25">
      <c r="A28" s="7" t="s">
        <v>16</v>
      </c>
      <c r="B28" s="14" t="s">
        <v>56</v>
      </c>
      <c r="C28" s="7" t="s">
        <v>3</v>
      </c>
      <c r="D28" s="8">
        <v>752</v>
      </c>
      <c r="E28" s="8">
        <v>0</v>
      </c>
      <c r="F28" s="8">
        <v>102900</v>
      </c>
      <c r="G28" s="8">
        <v>497</v>
      </c>
      <c r="H28" s="8">
        <v>102900</v>
      </c>
      <c r="I28" s="8">
        <f t="shared" si="4"/>
        <v>497</v>
      </c>
      <c r="J28" s="8">
        <f t="shared" si="3"/>
        <v>-102403</v>
      </c>
      <c r="K28" s="37"/>
      <c r="L28" s="8"/>
      <c r="M28" s="8"/>
      <c r="N28" s="8"/>
      <c r="O28" s="8"/>
      <c r="P28" s="8"/>
      <c r="Q28" s="8"/>
      <c r="R28" s="8"/>
      <c r="S28" s="8"/>
      <c r="T28" s="34"/>
    </row>
    <row r="29" spans="1:20" s="26" customFormat="1" ht="42.75" x14ac:dyDescent="0.2">
      <c r="A29" s="12" t="s">
        <v>17</v>
      </c>
      <c r="B29" s="13" t="s">
        <v>18</v>
      </c>
      <c r="C29" s="4" t="s">
        <v>19</v>
      </c>
      <c r="D29" s="1">
        <f>SUM(D30:D37)</f>
        <v>11</v>
      </c>
      <c r="E29" s="1">
        <f>SUM(E30:E37)</f>
        <v>2</v>
      </c>
      <c r="F29" s="1">
        <f t="shared" ref="F29:G29" si="7">SUM(F30:F37)</f>
        <v>111386</v>
      </c>
      <c r="G29" s="1">
        <f t="shared" si="7"/>
        <v>242</v>
      </c>
      <c r="H29" s="1">
        <f t="shared" ref="H29:I29" si="8">SUM(H30:H37)</f>
        <v>111386</v>
      </c>
      <c r="I29" s="1">
        <f t="shared" si="8"/>
        <v>242</v>
      </c>
      <c r="J29" s="1">
        <f t="shared" si="3"/>
        <v>-111144</v>
      </c>
      <c r="K29" s="38" t="s">
        <v>98</v>
      </c>
      <c r="L29" s="1"/>
      <c r="M29" s="1"/>
      <c r="N29" s="1"/>
      <c r="O29" s="1"/>
      <c r="P29" s="1"/>
      <c r="Q29" s="1"/>
      <c r="R29" s="1"/>
      <c r="S29" s="1"/>
      <c r="T29" s="35"/>
    </row>
    <row r="30" spans="1:20" s="24" customFormat="1" ht="60" x14ac:dyDescent="0.25">
      <c r="A30" s="7" t="s">
        <v>20</v>
      </c>
      <c r="B30" s="14" t="s">
        <v>57</v>
      </c>
      <c r="C30" s="7" t="s">
        <v>19</v>
      </c>
      <c r="D30" s="8">
        <v>2</v>
      </c>
      <c r="E30" s="8">
        <v>0</v>
      </c>
      <c r="F30" s="8">
        <v>18660</v>
      </c>
      <c r="G30" s="8"/>
      <c r="H30" s="8">
        <v>18660</v>
      </c>
      <c r="I30" s="8">
        <f t="shared" si="4"/>
        <v>0</v>
      </c>
      <c r="J30" s="8">
        <f t="shared" si="3"/>
        <v>-18660</v>
      </c>
      <c r="K30" s="38"/>
      <c r="L30" s="8"/>
      <c r="M30" s="8"/>
      <c r="N30" s="8"/>
      <c r="O30" s="8"/>
      <c r="P30" s="8"/>
      <c r="Q30" s="8"/>
      <c r="R30" s="8"/>
      <c r="S30" s="8"/>
      <c r="T30" s="34"/>
    </row>
    <row r="31" spans="1:20" s="24" customFormat="1" ht="45" x14ac:dyDescent="0.25">
      <c r="A31" s="7" t="s">
        <v>21</v>
      </c>
      <c r="B31" s="14" t="s">
        <v>58</v>
      </c>
      <c r="C31" s="7" t="s">
        <v>19</v>
      </c>
      <c r="D31" s="8">
        <v>2</v>
      </c>
      <c r="E31" s="8">
        <v>0</v>
      </c>
      <c r="F31" s="8">
        <v>41183</v>
      </c>
      <c r="G31" s="8"/>
      <c r="H31" s="8">
        <v>41183</v>
      </c>
      <c r="I31" s="8">
        <f t="shared" si="4"/>
        <v>0</v>
      </c>
      <c r="J31" s="8">
        <f t="shared" si="3"/>
        <v>-41183</v>
      </c>
      <c r="K31" s="38"/>
      <c r="L31" s="8"/>
      <c r="M31" s="8"/>
      <c r="N31" s="8"/>
      <c r="O31" s="8"/>
      <c r="P31" s="8"/>
      <c r="Q31" s="8"/>
      <c r="R31" s="8"/>
      <c r="S31" s="8"/>
      <c r="T31" s="34"/>
    </row>
    <row r="32" spans="1:20" s="24" customFormat="1" ht="95.25" customHeight="1" x14ac:dyDescent="0.25">
      <c r="A32" s="7" t="s">
        <v>22</v>
      </c>
      <c r="B32" s="14" t="s">
        <v>59</v>
      </c>
      <c r="C32" s="7" t="s">
        <v>19</v>
      </c>
      <c r="D32" s="8">
        <v>1</v>
      </c>
      <c r="E32" s="8">
        <v>1</v>
      </c>
      <c r="F32" s="8">
        <v>156</v>
      </c>
      <c r="G32" s="8">
        <f>F32-17</f>
        <v>139</v>
      </c>
      <c r="H32" s="8">
        <v>156</v>
      </c>
      <c r="I32" s="8">
        <f t="shared" si="4"/>
        <v>139</v>
      </c>
      <c r="J32" s="8">
        <f t="shared" si="3"/>
        <v>-17</v>
      </c>
      <c r="K32" s="38"/>
      <c r="L32" s="8"/>
      <c r="M32" s="8"/>
      <c r="N32" s="8"/>
      <c r="O32" s="8"/>
      <c r="P32" s="8"/>
      <c r="Q32" s="8"/>
      <c r="R32" s="8"/>
      <c r="S32" s="8"/>
      <c r="T32" s="34"/>
    </row>
    <row r="33" spans="1:20" s="24" customFormat="1" ht="96.75" customHeight="1" x14ac:dyDescent="0.25">
      <c r="A33" s="7" t="s">
        <v>23</v>
      </c>
      <c r="B33" s="14" t="s">
        <v>36</v>
      </c>
      <c r="C33" s="7" t="s">
        <v>19</v>
      </c>
      <c r="D33" s="8">
        <v>1</v>
      </c>
      <c r="E33" s="8">
        <v>1</v>
      </c>
      <c r="F33" s="8">
        <v>68</v>
      </c>
      <c r="G33" s="8">
        <v>103</v>
      </c>
      <c r="H33" s="8">
        <v>68</v>
      </c>
      <c r="I33" s="8">
        <f t="shared" si="4"/>
        <v>103</v>
      </c>
      <c r="J33" s="8">
        <f t="shared" si="3"/>
        <v>35</v>
      </c>
      <c r="K33" s="38"/>
      <c r="L33" s="8"/>
      <c r="M33" s="8"/>
      <c r="N33" s="8"/>
      <c r="O33" s="8"/>
      <c r="P33" s="8"/>
      <c r="Q33" s="8"/>
      <c r="R33" s="8"/>
      <c r="S33" s="8"/>
      <c r="T33" s="34"/>
    </row>
    <row r="34" spans="1:20" s="24" customFormat="1" x14ac:dyDescent="0.25">
      <c r="A34" s="7" t="s">
        <v>24</v>
      </c>
      <c r="B34" s="14" t="s">
        <v>37</v>
      </c>
      <c r="C34" s="7" t="s">
        <v>19</v>
      </c>
      <c r="D34" s="8">
        <v>2</v>
      </c>
      <c r="E34" s="8">
        <v>0</v>
      </c>
      <c r="F34" s="8">
        <v>9471</v>
      </c>
      <c r="G34" s="8"/>
      <c r="H34" s="8">
        <v>9471</v>
      </c>
      <c r="I34" s="8">
        <f t="shared" si="4"/>
        <v>0</v>
      </c>
      <c r="J34" s="8">
        <f t="shared" si="3"/>
        <v>-9471</v>
      </c>
      <c r="K34" s="38"/>
      <c r="L34" s="8"/>
      <c r="M34" s="8"/>
      <c r="N34" s="8"/>
      <c r="O34" s="8"/>
      <c r="P34" s="8"/>
      <c r="Q34" s="8"/>
      <c r="R34" s="8"/>
      <c r="S34" s="8"/>
      <c r="T34" s="34"/>
    </row>
    <row r="35" spans="1:20" s="24" customFormat="1" ht="30" x14ac:dyDescent="0.25">
      <c r="A35" s="7" t="s">
        <v>25</v>
      </c>
      <c r="B35" s="14" t="s">
        <v>60</v>
      </c>
      <c r="C35" s="7" t="s">
        <v>19</v>
      </c>
      <c r="D35" s="8">
        <v>1</v>
      </c>
      <c r="E35" s="8">
        <v>0</v>
      </c>
      <c r="F35" s="8">
        <v>28620</v>
      </c>
      <c r="G35" s="8"/>
      <c r="H35" s="8">
        <v>28620</v>
      </c>
      <c r="I35" s="8">
        <f t="shared" si="4"/>
        <v>0</v>
      </c>
      <c r="J35" s="8">
        <f t="shared" si="3"/>
        <v>-28620</v>
      </c>
      <c r="K35" s="38"/>
      <c r="L35" s="8"/>
      <c r="M35" s="8"/>
      <c r="N35" s="8"/>
      <c r="O35" s="8"/>
      <c r="P35" s="8"/>
      <c r="Q35" s="8"/>
      <c r="R35" s="8"/>
      <c r="S35" s="8"/>
      <c r="T35" s="34"/>
    </row>
    <row r="36" spans="1:20" s="24" customFormat="1" x14ac:dyDescent="0.25">
      <c r="A36" s="7" t="s">
        <v>26</v>
      </c>
      <c r="B36" s="14" t="s">
        <v>61</v>
      </c>
      <c r="C36" s="7" t="s">
        <v>19</v>
      </c>
      <c r="D36" s="8">
        <v>1</v>
      </c>
      <c r="E36" s="8">
        <v>0</v>
      </c>
      <c r="F36" s="8">
        <v>7874</v>
      </c>
      <c r="G36" s="8"/>
      <c r="H36" s="8">
        <v>7874</v>
      </c>
      <c r="I36" s="8">
        <f t="shared" si="4"/>
        <v>0</v>
      </c>
      <c r="J36" s="8">
        <f t="shared" si="3"/>
        <v>-7874</v>
      </c>
      <c r="K36" s="38"/>
      <c r="L36" s="8"/>
      <c r="M36" s="8"/>
      <c r="N36" s="8"/>
      <c r="O36" s="8"/>
      <c r="P36" s="8"/>
      <c r="Q36" s="8"/>
      <c r="R36" s="8"/>
      <c r="S36" s="8"/>
      <c r="T36" s="34"/>
    </row>
    <row r="37" spans="1:20" s="24" customFormat="1" x14ac:dyDescent="0.25">
      <c r="A37" s="7" t="s">
        <v>27</v>
      </c>
      <c r="B37" s="14" t="s">
        <v>62</v>
      </c>
      <c r="C37" s="7" t="s">
        <v>19</v>
      </c>
      <c r="D37" s="8">
        <v>1</v>
      </c>
      <c r="E37" s="8">
        <v>0</v>
      </c>
      <c r="F37" s="8">
        <v>5354</v>
      </c>
      <c r="G37" s="8"/>
      <c r="H37" s="8">
        <v>5354</v>
      </c>
      <c r="I37" s="8">
        <f t="shared" si="4"/>
        <v>0</v>
      </c>
      <c r="J37" s="8">
        <f t="shared" si="3"/>
        <v>-5354</v>
      </c>
      <c r="K37" s="38"/>
      <c r="L37" s="8"/>
      <c r="M37" s="8"/>
      <c r="N37" s="8"/>
      <c r="O37" s="8"/>
      <c r="P37" s="8"/>
      <c r="Q37" s="8"/>
      <c r="R37" s="8"/>
      <c r="S37" s="8"/>
      <c r="T37" s="34"/>
    </row>
    <row r="38" spans="1:20" s="26" customFormat="1" ht="28.5" x14ac:dyDescent="0.2">
      <c r="A38" s="12" t="s">
        <v>28</v>
      </c>
      <c r="B38" s="15" t="s">
        <v>35</v>
      </c>
      <c r="C38" s="4" t="s">
        <v>19</v>
      </c>
      <c r="D38" s="1">
        <v>1</v>
      </c>
      <c r="E38" s="1">
        <v>0</v>
      </c>
      <c r="F38" s="1">
        <v>7858</v>
      </c>
      <c r="G38" s="1">
        <v>0</v>
      </c>
      <c r="H38" s="1">
        <v>7858</v>
      </c>
      <c r="I38" s="1">
        <f t="shared" si="4"/>
        <v>0</v>
      </c>
      <c r="J38" s="1">
        <f t="shared" si="3"/>
        <v>-7858</v>
      </c>
      <c r="K38" s="38"/>
      <c r="L38" s="1"/>
      <c r="M38" s="1"/>
      <c r="N38" s="1"/>
      <c r="O38" s="1"/>
      <c r="P38" s="1"/>
      <c r="Q38" s="1"/>
      <c r="R38" s="1"/>
      <c r="S38" s="1"/>
      <c r="T38" s="35"/>
    </row>
    <row r="39" spans="1:20" s="24" customFormat="1" ht="30" x14ac:dyDescent="0.25">
      <c r="A39" s="7" t="s">
        <v>29</v>
      </c>
      <c r="B39" s="14" t="s">
        <v>38</v>
      </c>
      <c r="C39" s="7" t="s">
        <v>19</v>
      </c>
      <c r="D39" s="8">
        <v>1</v>
      </c>
      <c r="E39" s="8">
        <v>0</v>
      </c>
      <c r="F39" s="8">
        <v>7858</v>
      </c>
      <c r="G39" s="8"/>
      <c r="H39" s="8">
        <v>7858</v>
      </c>
      <c r="I39" s="8">
        <f t="shared" si="4"/>
        <v>0</v>
      </c>
      <c r="J39" s="8">
        <f t="shared" si="3"/>
        <v>-7858</v>
      </c>
      <c r="K39" s="38"/>
      <c r="L39" s="8"/>
      <c r="M39" s="8"/>
      <c r="N39" s="8"/>
      <c r="O39" s="8"/>
      <c r="P39" s="8"/>
      <c r="Q39" s="8"/>
      <c r="R39" s="8"/>
      <c r="S39" s="8"/>
      <c r="T39" s="34"/>
    </row>
    <row r="40" spans="1:20" s="26" customFormat="1" ht="28.5" x14ac:dyDescent="0.2">
      <c r="A40" s="16" t="s">
        <v>30</v>
      </c>
      <c r="B40" s="13" t="s">
        <v>33</v>
      </c>
      <c r="C40" s="4" t="s">
        <v>19</v>
      </c>
      <c r="D40" s="1">
        <f>SUM(D41:D52)</f>
        <v>27</v>
      </c>
      <c r="E40" s="1">
        <v>0</v>
      </c>
      <c r="F40" s="1">
        <f>SUM(F41:F53)</f>
        <v>159590</v>
      </c>
      <c r="G40" s="1">
        <f>SUM(G41:G53)</f>
        <v>49470</v>
      </c>
      <c r="H40" s="1">
        <f>SUM(H41:H53)</f>
        <v>159590</v>
      </c>
      <c r="I40" s="1">
        <f t="shared" si="4"/>
        <v>49470</v>
      </c>
      <c r="J40" s="1">
        <f t="shared" si="3"/>
        <v>-110120</v>
      </c>
      <c r="K40" s="38"/>
      <c r="L40" s="1"/>
      <c r="M40" s="1"/>
      <c r="N40" s="1"/>
      <c r="O40" s="1"/>
      <c r="P40" s="1"/>
      <c r="Q40" s="1"/>
      <c r="R40" s="1"/>
      <c r="S40" s="1"/>
      <c r="T40" s="35"/>
    </row>
    <row r="41" spans="1:20" s="24" customFormat="1" ht="79.5" customHeight="1" x14ac:dyDescent="0.25">
      <c r="A41" s="7" t="s">
        <v>31</v>
      </c>
      <c r="B41" s="14" t="s">
        <v>63</v>
      </c>
      <c r="C41" s="7" t="s">
        <v>19</v>
      </c>
      <c r="D41" s="8">
        <v>3</v>
      </c>
      <c r="E41" s="8">
        <v>2</v>
      </c>
      <c r="F41" s="8">
        <v>33901</v>
      </c>
      <c r="G41" s="8">
        <v>29741</v>
      </c>
      <c r="H41" s="8">
        <v>33901</v>
      </c>
      <c r="I41" s="8">
        <f t="shared" si="4"/>
        <v>29741</v>
      </c>
      <c r="J41" s="8">
        <f t="shared" si="3"/>
        <v>-4160</v>
      </c>
      <c r="K41" s="38"/>
      <c r="L41" s="8"/>
      <c r="M41" s="8"/>
      <c r="N41" s="8"/>
      <c r="O41" s="8"/>
      <c r="P41" s="8"/>
      <c r="Q41" s="8"/>
      <c r="R41" s="8"/>
      <c r="S41" s="8"/>
      <c r="T41" s="34"/>
    </row>
    <row r="42" spans="1:20" s="24" customFormat="1" ht="30" x14ac:dyDescent="0.25">
      <c r="A42" s="7" t="s">
        <v>32</v>
      </c>
      <c r="B42" s="14" t="s">
        <v>64</v>
      </c>
      <c r="C42" s="7" t="s">
        <v>19</v>
      </c>
      <c r="D42" s="8">
        <v>1</v>
      </c>
      <c r="E42" s="8">
        <v>0</v>
      </c>
      <c r="F42" s="8">
        <v>5061</v>
      </c>
      <c r="G42" s="8"/>
      <c r="H42" s="8">
        <v>5061</v>
      </c>
      <c r="I42" s="8">
        <f t="shared" si="4"/>
        <v>0</v>
      </c>
      <c r="J42" s="8">
        <f t="shared" si="3"/>
        <v>-5061</v>
      </c>
      <c r="K42" s="38"/>
      <c r="L42" s="8"/>
      <c r="M42" s="8"/>
      <c r="N42" s="8"/>
      <c r="O42" s="8"/>
      <c r="P42" s="8"/>
      <c r="Q42" s="8"/>
      <c r="R42" s="8"/>
      <c r="S42" s="8"/>
      <c r="T42" s="34"/>
    </row>
    <row r="43" spans="1:20" s="24" customFormat="1" ht="45" x14ac:dyDescent="0.25">
      <c r="A43" s="7" t="s">
        <v>39</v>
      </c>
      <c r="B43" s="14" t="s">
        <v>42</v>
      </c>
      <c r="C43" s="7" t="s">
        <v>19</v>
      </c>
      <c r="D43" s="8">
        <v>1</v>
      </c>
      <c r="E43" s="8">
        <v>0</v>
      </c>
      <c r="F43" s="8">
        <v>3949</v>
      </c>
      <c r="G43" s="8"/>
      <c r="H43" s="8">
        <v>3949</v>
      </c>
      <c r="I43" s="8">
        <f t="shared" si="4"/>
        <v>0</v>
      </c>
      <c r="J43" s="8">
        <f t="shared" si="3"/>
        <v>-3949</v>
      </c>
      <c r="K43" s="38"/>
      <c r="L43" s="8"/>
      <c r="M43" s="8"/>
      <c r="N43" s="8"/>
      <c r="O43" s="8"/>
      <c r="P43" s="8"/>
      <c r="Q43" s="8"/>
      <c r="R43" s="8"/>
      <c r="S43" s="8"/>
      <c r="T43" s="34"/>
    </row>
    <row r="44" spans="1:20" s="24" customFormat="1" ht="60" x14ac:dyDescent="0.25">
      <c r="A44" s="7" t="s">
        <v>40</v>
      </c>
      <c r="B44" s="14" t="s">
        <v>34</v>
      </c>
      <c r="C44" s="7" t="s">
        <v>19</v>
      </c>
      <c r="D44" s="8">
        <v>2</v>
      </c>
      <c r="E44" s="8">
        <v>0</v>
      </c>
      <c r="F44" s="8">
        <v>8399</v>
      </c>
      <c r="G44" s="8"/>
      <c r="H44" s="8">
        <v>8399</v>
      </c>
      <c r="I44" s="8">
        <f t="shared" si="4"/>
        <v>0</v>
      </c>
      <c r="J44" s="8">
        <f t="shared" si="3"/>
        <v>-8399</v>
      </c>
      <c r="K44" s="38"/>
      <c r="L44" s="8"/>
      <c r="M44" s="8"/>
      <c r="N44" s="8"/>
      <c r="O44" s="8"/>
      <c r="P44" s="8"/>
      <c r="Q44" s="8"/>
      <c r="R44" s="8"/>
      <c r="S44" s="8"/>
      <c r="T44" s="34"/>
    </row>
    <row r="45" spans="1:20" s="24" customFormat="1" x14ac:dyDescent="0.25">
      <c r="A45" s="7" t="s">
        <v>41</v>
      </c>
      <c r="B45" s="14" t="s">
        <v>65</v>
      </c>
      <c r="C45" s="7" t="s">
        <v>19</v>
      </c>
      <c r="D45" s="8">
        <v>2</v>
      </c>
      <c r="E45" s="8">
        <v>0</v>
      </c>
      <c r="F45" s="8">
        <v>36218</v>
      </c>
      <c r="G45" s="8"/>
      <c r="H45" s="8">
        <v>36218</v>
      </c>
      <c r="I45" s="8">
        <f t="shared" si="4"/>
        <v>0</v>
      </c>
      <c r="J45" s="8">
        <f t="shared" si="3"/>
        <v>-36218</v>
      </c>
      <c r="K45" s="38"/>
      <c r="L45" s="8"/>
      <c r="M45" s="8"/>
      <c r="N45" s="8"/>
      <c r="O45" s="8"/>
      <c r="P45" s="8"/>
      <c r="Q45" s="8"/>
      <c r="R45" s="8"/>
      <c r="S45" s="8"/>
      <c r="T45" s="34"/>
    </row>
    <row r="46" spans="1:20" s="24" customFormat="1" ht="79.5" customHeight="1" x14ac:dyDescent="0.25">
      <c r="A46" s="7" t="s">
        <v>66</v>
      </c>
      <c r="B46" s="14" t="s">
        <v>67</v>
      </c>
      <c r="C46" s="7" t="s">
        <v>19</v>
      </c>
      <c r="D46" s="8">
        <v>2</v>
      </c>
      <c r="E46" s="8">
        <v>2</v>
      </c>
      <c r="F46" s="8">
        <v>11396</v>
      </c>
      <c r="G46" s="8">
        <v>19200</v>
      </c>
      <c r="H46" s="8">
        <v>11396</v>
      </c>
      <c r="I46" s="8">
        <f t="shared" si="4"/>
        <v>19200</v>
      </c>
      <c r="J46" s="8">
        <f t="shared" si="3"/>
        <v>7804</v>
      </c>
      <c r="K46" s="38"/>
      <c r="L46" s="8"/>
      <c r="M46" s="8"/>
      <c r="N46" s="8"/>
      <c r="O46" s="8"/>
      <c r="P46" s="8"/>
      <c r="Q46" s="8"/>
      <c r="R46" s="8"/>
      <c r="S46" s="8"/>
      <c r="T46" s="34"/>
    </row>
    <row r="47" spans="1:20" s="24" customFormat="1" x14ac:dyDescent="0.25">
      <c r="A47" s="7" t="s">
        <v>68</v>
      </c>
      <c r="B47" s="14" t="s">
        <v>69</v>
      </c>
      <c r="C47" s="7" t="s">
        <v>19</v>
      </c>
      <c r="D47" s="8">
        <v>1</v>
      </c>
      <c r="E47" s="8">
        <v>0</v>
      </c>
      <c r="F47" s="8">
        <v>40176</v>
      </c>
      <c r="G47" s="8"/>
      <c r="H47" s="8">
        <v>40176</v>
      </c>
      <c r="I47" s="8">
        <f t="shared" si="4"/>
        <v>0</v>
      </c>
      <c r="J47" s="8">
        <f t="shared" si="3"/>
        <v>-40176</v>
      </c>
      <c r="K47" s="38"/>
      <c r="L47" s="8"/>
      <c r="M47" s="8"/>
      <c r="N47" s="8"/>
      <c r="O47" s="8"/>
      <c r="P47" s="8"/>
      <c r="Q47" s="8"/>
      <c r="R47" s="8"/>
      <c r="S47" s="8"/>
      <c r="T47" s="34"/>
    </row>
    <row r="48" spans="1:20" s="24" customFormat="1" x14ac:dyDescent="0.25">
      <c r="A48" s="7" t="s">
        <v>70</v>
      </c>
      <c r="B48" s="14" t="s">
        <v>71</v>
      </c>
      <c r="C48" s="7" t="s">
        <v>19</v>
      </c>
      <c r="D48" s="8">
        <v>1</v>
      </c>
      <c r="E48" s="8">
        <v>0</v>
      </c>
      <c r="F48" s="8">
        <v>12411</v>
      </c>
      <c r="G48" s="8"/>
      <c r="H48" s="8">
        <v>12411</v>
      </c>
      <c r="I48" s="8">
        <f t="shared" si="4"/>
        <v>0</v>
      </c>
      <c r="J48" s="8">
        <f t="shared" si="3"/>
        <v>-12411</v>
      </c>
      <c r="K48" s="38"/>
      <c r="L48" s="8"/>
      <c r="M48" s="8"/>
      <c r="N48" s="8"/>
      <c r="O48" s="8"/>
      <c r="P48" s="8"/>
      <c r="Q48" s="8"/>
      <c r="R48" s="8"/>
      <c r="S48" s="8"/>
      <c r="T48" s="34"/>
    </row>
    <row r="49" spans="1:20" s="24" customFormat="1" ht="45" x14ac:dyDescent="0.25">
      <c r="A49" s="7" t="s">
        <v>72</v>
      </c>
      <c r="B49" s="14" t="s">
        <v>43</v>
      </c>
      <c r="C49" s="7" t="s">
        <v>19</v>
      </c>
      <c r="D49" s="8">
        <v>4</v>
      </c>
      <c r="E49" s="8">
        <v>0</v>
      </c>
      <c r="F49" s="8">
        <v>3596</v>
      </c>
      <c r="G49" s="8"/>
      <c r="H49" s="8">
        <v>3596</v>
      </c>
      <c r="I49" s="8">
        <f t="shared" si="4"/>
        <v>0</v>
      </c>
      <c r="J49" s="8">
        <f t="shared" si="3"/>
        <v>-3596</v>
      </c>
      <c r="K49" s="38"/>
      <c r="L49" s="8"/>
      <c r="M49" s="8"/>
      <c r="N49" s="8"/>
      <c r="O49" s="8"/>
      <c r="P49" s="8"/>
      <c r="Q49" s="8"/>
      <c r="R49" s="8"/>
      <c r="S49" s="8"/>
      <c r="T49" s="34"/>
    </row>
    <row r="50" spans="1:20" s="24" customFormat="1" ht="30" x14ac:dyDescent="0.25">
      <c r="A50" s="7" t="s">
        <v>73</v>
      </c>
      <c r="B50" s="14" t="s">
        <v>74</v>
      </c>
      <c r="C50" s="7" t="s">
        <v>19</v>
      </c>
      <c r="D50" s="8">
        <v>3</v>
      </c>
      <c r="E50" s="8">
        <v>0</v>
      </c>
      <c r="F50" s="8">
        <v>2272</v>
      </c>
      <c r="G50" s="8"/>
      <c r="H50" s="8">
        <v>2272</v>
      </c>
      <c r="I50" s="8">
        <f t="shared" si="4"/>
        <v>0</v>
      </c>
      <c r="J50" s="8">
        <f t="shared" si="3"/>
        <v>-2272</v>
      </c>
      <c r="K50" s="38"/>
      <c r="L50" s="8"/>
      <c r="M50" s="8"/>
      <c r="N50" s="8"/>
      <c r="O50" s="8"/>
      <c r="P50" s="8"/>
      <c r="Q50" s="8"/>
      <c r="R50" s="8"/>
      <c r="S50" s="8"/>
      <c r="T50" s="34"/>
    </row>
    <row r="51" spans="1:20" s="24" customFormat="1" ht="30" x14ac:dyDescent="0.25">
      <c r="A51" s="7" t="s">
        <v>75</v>
      </c>
      <c r="B51" s="14" t="s">
        <v>76</v>
      </c>
      <c r="C51" s="7" t="s">
        <v>19</v>
      </c>
      <c r="D51" s="8">
        <v>6</v>
      </c>
      <c r="E51" s="8">
        <v>0</v>
      </c>
      <c r="F51" s="8">
        <v>1250</v>
      </c>
      <c r="G51" s="8"/>
      <c r="H51" s="8">
        <v>1250</v>
      </c>
      <c r="I51" s="8">
        <f t="shared" si="4"/>
        <v>0</v>
      </c>
      <c r="J51" s="8">
        <f t="shared" si="3"/>
        <v>-1250</v>
      </c>
      <c r="K51" s="38"/>
      <c r="L51" s="8"/>
      <c r="M51" s="8"/>
      <c r="N51" s="8"/>
      <c r="O51" s="8"/>
      <c r="P51" s="8"/>
      <c r="Q51" s="8"/>
      <c r="R51" s="8"/>
      <c r="S51" s="8"/>
      <c r="T51" s="34"/>
    </row>
    <row r="52" spans="1:20" s="24" customFormat="1" ht="30" x14ac:dyDescent="0.25">
      <c r="A52" s="7" t="s">
        <v>77</v>
      </c>
      <c r="B52" s="14" t="s">
        <v>78</v>
      </c>
      <c r="C52" s="7" t="s">
        <v>19</v>
      </c>
      <c r="D52" s="8">
        <v>1</v>
      </c>
      <c r="E52" s="8">
        <v>0</v>
      </c>
      <c r="F52" s="8">
        <v>368</v>
      </c>
      <c r="G52" s="8"/>
      <c r="H52" s="8">
        <v>368</v>
      </c>
      <c r="I52" s="8">
        <f t="shared" si="4"/>
        <v>0</v>
      </c>
      <c r="J52" s="8">
        <f t="shared" si="3"/>
        <v>-368</v>
      </c>
      <c r="K52" s="38"/>
      <c r="L52" s="8"/>
      <c r="M52" s="8"/>
      <c r="N52" s="8"/>
      <c r="O52" s="8"/>
      <c r="P52" s="8"/>
      <c r="Q52" s="8"/>
      <c r="R52" s="8"/>
      <c r="S52" s="8"/>
      <c r="T52" s="34"/>
    </row>
    <row r="53" spans="1:20" s="24" customFormat="1" ht="64.5" customHeight="1" x14ac:dyDescent="0.25">
      <c r="A53" s="7" t="s">
        <v>79</v>
      </c>
      <c r="B53" s="6" t="s">
        <v>80</v>
      </c>
      <c r="C53" s="7" t="s">
        <v>19</v>
      </c>
      <c r="D53" s="8">
        <v>1</v>
      </c>
      <c r="E53" s="8">
        <v>1</v>
      </c>
      <c r="F53" s="8">
        <v>593</v>
      </c>
      <c r="G53" s="8">
        <v>529</v>
      </c>
      <c r="H53" s="8">
        <v>593</v>
      </c>
      <c r="I53" s="8">
        <f t="shared" si="4"/>
        <v>529</v>
      </c>
      <c r="J53" s="8">
        <f t="shared" si="3"/>
        <v>-64</v>
      </c>
      <c r="K53" s="39"/>
      <c r="L53" s="8"/>
      <c r="M53" s="8"/>
      <c r="N53" s="8"/>
      <c r="O53" s="8"/>
      <c r="P53" s="8"/>
      <c r="Q53" s="8"/>
      <c r="R53" s="8"/>
      <c r="S53" s="8"/>
      <c r="T53" s="34"/>
    </row>
    <row r="54" spans="1:20" s="26" customFormat="1" x14ac:dyDescent="0.2">
      <c r="A54" s="25"/>
      <c r="B54" s="25" t="s">
        <v>100</v>
      </c>
      <c r="C54" s="1"/>
      <c r="D54" s="1"/>
      <c r="E54" s="1"/>
      <c r="F54" s="1">
        <f>F40+F38+F29+F20+F15</f>
        <v>1617072</v>
      </c>
      <c r="G54" s="1">
        <f t="shared" ref="G54:J54" si="9">G40+G38+G29+G20+G15</f>
        <v>958048</v>
      </c>
      <c r="H54" s="1">
        <f t="shared" si="9"/>
        <v>1617072</v>
      </c>
      <c r="I54" s="1">
        <f t="shared" si="9"/>
        <v>958048</v>
      </c>
      <c r="J54" s="1">
        <f t="shared" si="9"/>
        <v>-659024</v>
      </c>
      <c r="K54" s="31"/>
      <c r="L54" s="8" t="s">
        <v>99</v>
      </c>
      <c r="M54" s="8" t="s">
        <v>99</v>
      </c>
      <c r="N54" s="8" t="s">
        <v>99</v>
      </c>
      <c r="O54" s="8" t="s">
        <v>99</v>
      </c>
      <c r="P54" s="8" t="s">
        <v>99</v>
      </c>
      <c r="Q54" s="8" t="s">
        <v>99</v>
      </c>
      <c r="R54" s="8" t="s">
        <v>99</v>
      </c>
      <c r="S54" s="8" t="s">
        <v>99</v>
      </c>
      <c r="T54" s="35"/>
    </row>
    <row r="55" spans="1:20" s="24" customFormat="1" x14ac:dyDescent="0.25"/>
    <row r="56" spans="1:20" s="27" customFormat="1" x14ac:dyDescent="0.25"/>
    <row r="57" spans="1:20" s="27" customFormat="1" x14ac:dyDescent="0.25"/>
    <row r="58" spans="1:20" s="27" customFormat="1" x14ac:dyDescent="0.25"/>
    <row r="59" spans="1:20" s="27" customFormat="1" x14ac:dyDescent="0.25">
      <c r="C59" s="28" t="s">
        <v>101</v>
      </c>
      <c r="L59" s="28" t="s">
        <v>102</v>
      </c>
      <c r="M59" s="28"/>
    </row>
    <row r="60" spans="1:20" s="27" customFormat="1" x14ac:dyDescent="0.25"/>
    <row r="63" spans="1:20" x14ac:dyDescent="0.25">
      <c r="S63" s="29" t="s">
        <v>105</v>
      </c>
    </row>
  </sheetData>
  <mergeCells count="14">
    <mergeCell ref="A1:S2"/>
    <mergeCell ref="K14:K28"/>
    <mergeCell ref="K29:K53"/>
    <mergeCell ref="B7:S7"/>
    <mergeCell ref="A10:A12"/>
    <mergeCell ref="B10:S10"/>
    <mergeCell ref="B11:B12"/>
    <mergeCell ref="C11:C12"/>
    <mergeCell ref="D11:E11"/>
    <mergeCell ref="F11:G11"/>
    <mergeCell ref="H11:K11"/>
    <mergeCell ref="L11:O11"/>
    <mergeCell ref="P11:Q11"/>
    <mergeCell ref="R11:S11"/>
  </mergeCells>
  <printOptions horizontalCentered="1"/>
  <pageMargins left="0.31496062992125984" right="0.31496062992125984" top="0.78740157480314965" bottom="0.39370078740157483" header="0.31496062992125984" footer="0.31496062992125984"/>
  <pageSetup paperSize="9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Инф. о ходе исполнения ИП2019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2019-09-30T08:10:41Z</cp:lastPrinted>
  <dcterms:created xsi:type="dcterms:W3CDTF">2019-03-28T04:07:16Z</dcterms:created>
  <dcterms:modified xsi:type="dcterms:W3CDTF">2019-09-30T09:23:15Z</dcterms:modified>
</cp:coreProperties>
</file>